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02 Real Estate Agent\02 Investor Categories and Tools\4 Retailing (Rehabbing) Tools\"/>
    </mc:Choice>
  </mc:AlternateContent>
  <bookViews>
    <workbookView xWindow="0" yWindow="0" windowWidth="20490" windowHeight="7760"/>
  </bookViews>
  <sheets>
    <sheet name="Rehab Calc" sheetId="40" r:id="rId1"/>
  </sheets>
  <definedNames>
    <definedName name="_xlnm.Print_Area" localSheetId="0">'Rehab Calc'!$A$1:$I$25</definedName>
  </definedNames>
  <calcPr calcId="152511"/>
</workbook>
</file>

<file path=xl/calcChain.xml><?xml version="1.0" encoding="utf-8"?>
<calcChain xmlns="http://schemas.openxmlformats.org/spreadsheetml/2006/main">
  <c r="I9" i="40" l="1"/>
  <c r="I16" i="40" l="1"/>
  <c r="F24" i="40" l="1"/>
  <c r="E24" i="40" l="1"/>
  <c r="F25" i="40" s="1"/>
  <c r="I18" i="40"/>
  <c r="B12" i="40"/>
  <c r="B11" i="40"/>
  <c r="B5" i="40"/>
  <c r="B14" i="40" l="1"/>
  <c r="I22" i="40" l="1"/>
  <c r="I23" i="40" s="1"/>
  <c r="I2" i="40"/>
  <c r="I5" i="40" s="1"/>
  <c r="I24" i="40" l="1"/>
  <c r="I25" i="40" s="1"/>
</calcChain>
</file>

<file path=xl/sharedStrings.xml><?xml version="1.0" encoding="utf-8"?>
<sst xmlns="http://schemas.openxmlformats.org/spreadsheetml/2006/main" count="64" uniqueCount="63">
  <si>
    <t>Purchase Price</t>
  </si>
  <si>
    <t>Interest Rate</t>
  </si>
  <si>
    <t>Address</t>
  </si>
  <si>
    <t>Unpaid Property Taxes</t>
  </si>
  <si>
    <t>Property Info</t>
  </si>
  <si>
    <t>Code Enforcement</t>
  </si>
  <si>
    <t>Taxes</t>
  </si>
  <si>
    <t>Insurance</t>
  </si>
  <si>
    <t>Acquisition and Ownership</t>
  </si>
  <si>
    <t>Points</t>
  </si>
  <si>
    <t>Start Date</t>
  </si>
  <si>
    <t>Rehab Costs</t>
  </si>
  <si>
    <t>Roof</t>
  </si>
  <si>
    <t>Asbestos Removal</t>
  </si>
  <si>
    <t>Framing</t>
  </si>
  <si>
    <t>Plumbing</t>
  </si>
  <si>
    <t>HVAC</t>
  </si>
  <si>
    <t>Flooring</t>
  </si>
  <si>
    <t>Square Feet</t>
  </si>
  <si>
    <t>ARV Per Square Foot</t>
  </si>
  <si>
    <t>Total</t>
  </si>
  <si>
    <t>Total Rehab</t>
  </si>
  <si>
    <t>Total Loan Cost</t>
  </si>
  <si>
    <t>Results of Deal</t>
  </si>
  <si>
    <t>Lead Based Paint</t>
  </si>
  <si>
    <t>Windows</t>
  </si>
  <si>
    <t>Septic</t>
  </si>
  <si>
    <t>Paint</t>
  </si>
  <si>
    <t>Carpet</t>
  </si>
  <si>
    <t>Funding</t>
  </si>
  <si>
    <t>Closing Costs</t>
  </si>
  <si>
    <t>Sale</t>
  </si>
  <si>
    <t>Real Estate Agent Fees</t>
  </si>
  <si>
    <t>Title Insurance</t>
  </si>
  <si>
    <t>Funds Required</t>
  </si>
  <si>
    <t>Sale Costs</t>
  </si>
  <si>
    <t>Points $</t>
  </si>
  <si>
    <t>Profit After Funding &amp; Sale</t>
  </si>
  <si>
    <t>Profit Before Funding &amp; Sale</t>
  </si>
  <si>
    <t>Demo</t>
  </si>
  <si>
    <t>Landscaping</t>
  </si>
  <si>
    <t>Cleaning</t>
  </si>
  <si>
    <t>Photography</t>
  </si>
  <si>
    <t>Period (Months)</t>
  </si>
  <si>
    <t>Siding</t>
  </si>
  <si>
    <t>Pool</t>
  </si>
  <si>
    <t>Annual Taxes</t>
  </si>
  <si>
    <t>Drywall and Doors</t>
  </si>
  <si>
    <t>Kitchen</t>
  </si>
  <si>
    <t>Bathrooms</t>
  </si>
  <si>
    <t>% Profit Over Purchase</t>
  </si>
  <si>
    <t>Sale Price, ARV</t>
  </si>
  <si>
    <t>707 Brookgreen Terrace</t>
  </si>
  <si>
    <t>Exterior (porch)</t>
  </si>
  <si>
    <t>Appliances</t>
  </si>
  <si>
    <t>Electric</t>
  </si>
  <si>
    <t>Other</t>
  </si>
  <si>
    <t>Foundation / Basement</t>
  </si>
  <si>
    <t>Complete + Estimated</t>
  </si>
  <si>
    <t>Complete</t>
  </si>
  <si>
    <t>Estimated</t>
  </si>
  <si>
    <t>Real Estate Agent Fee</t>
  </si>
  <si>
    <t>Real Estate Agent Fee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</si>
</sst>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[$-409]d/mmm/yyyy;@"/>
    <numFmt numFmtId="167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0" xfId="0" applyBorder="1"/>
    <xf numFmtId="49" fontId="0" fillId="0" borderId="1" xfId="0" applyNumberFormat="1" applyFill="1" applyBorder="1"/>
    <xf numFmtId="164" fontId="0" fillId="2" borderId="1" xfId="0" applyNumberFormat="1" applyFill="1" applyBorder="1"/>
    <xf numFmtId="49" fontId="0" fillId="0" borderId="1" xfId="0" applyNumberFormat="1" applyBorder="1"/>
    <xf numFmtId="164" fontId="0" fillId="0" borderId="1" xfId="0" applyNumberFormat="1" applyFill="1" applyBorder="1"/>
    <xf numFmtId="165" fontId="0" fillId="2" borderId="1" xfId="1" applyNumberFormat="1" applyFont="1" applyFill="1" applyBorder="1"/>
    <xf numFmtId="166" fontId="0" fillId="2" borderId="1" xfId="0" applyNumberFormat="1" applyFill="1" applyBorder="1"/>
    <xf numFmtId="167" fontId="0" fillId="0" borderId="0" xfId="0" applyNumberFormat="1"/>
    <xf numFmtId="1" fontId="0" fillId="2" borderId="1" xfId="0" applyNumberFormat="1" applyFill="1" applyBorder="1"/>
    <xf numFmtId="167" fontId="0" fillId="2" borderId="1" xfId="2" applyNumberFormat="1" applyFont="1" applyFill="1" applyBorder="1"/>
    <xf numFmtId="44" fontId="0" fillId="0" borderId="1" xfId="2" applyNumberFormat="1" applyFont="1" applyFill="1" applyBorder="1"/>
    <xf numFmtId="167" fontId="0" fillId="0" borderId="1" xfId="2" applyNumberFormat="1" applyFont="1" applyFill="1" applyBorder="1"/>
    <xf numFmtId="49" fontId="2" fillId="0" borderId="1" xfId="0" applyNumberFormat="1" applyFont="1" applyFill="1" applyBorder="1"/>
    <xf numFmtId="3" fontId="0" fillId="2" borderId="1" xfId="0" applyNumberFormat="1" applyFill="1" applyBorder="1"/>
    <xf numFmtId="9" fontId="0" fillId="2" borderId="1" xfId="1" applyFont="1" applyFill="1" applyBorder="1"/>
    <xf numFmtId="0" fontId="0" fillId="0" borderId="1" xfId="0" applyBorder="1"/>
    <xf numFmtId="9" fontId="0" fillId="0" borderId="1" xfId="1" applyFont="1" applyBorder="1"/>
    <xf numFmtId="49" fontId="0" fillId="2" borderId="1" xfId="0" applyNumberFormat="1" applyFill="1" applyBorder="1" applyAlignment="1">
      <alignment horizontal="left" wrapText="1"/>
    </xf>
    <xf numFmtId="49" fontId="0" fillId="0" borderId="1" xfId="0" applyNumberFormat="1" applyFill="1" applyBorder="1" applyAlignment="1">
      <alignment horizontal="left"/>
    </xf>
    <xf numFmtId="0" fontId="0" fillId="0" borderId="0" xfId="0" applyFill="1"/>
    <xf numFmtId="167" fontId="0" fillId="2" borderId="1" xfId="0" applyNumberFormat="1" applyFill="1" applyBorder="1"/>
    <xf numFmtId="167" fontId="0" fillId="0" borderId="1" xfId="0" applyNumberFormat="1" applyBorder="1"/>
    <xf numFmtId="165" fontId="0" fillId="0" borderId="1" xfId="1" applyNumberFormat="1" applyFont="1" applyFill="1" applyBorder="1"/>
    <xf numFmtId="167" fontId="0" fillId="0" borderId="1" xfId="2" applyNumberFormat="1" applyFont="1" applyFill="1" applyBorder="1" applyAlignment="1">
      <alignment horizontal="right"/>
    </xf>
    <xf numFmtId="167" fontId="0" fillId="0" borderId="2" xfId="2" applyNumberFormat="1" applyFont="1" applyFill="1" applyBorder="1"/>
    <xf numFmtId="49" fontId="0" fillId="0" borderId="2" xfId="0" applyNumberFormat="1" applyBorder="1"/>
    <xf numFmtId="49" fontId="0" fillId="4" borderId="1" xfId="0" applyNumberFormat="1" applyFill="1" applyBorder="1"/>
    <xf numFmtId="9" fontId="0" fillId="4" borderId="1" xfId="1" applyFont="1" applyFill="1" applyBorder="1"/>
    <xf numFmtId="0" fontId="0" fillId="4" borderId="1" xfId="0" applyFill="1" applyBorder="1"/>
    <xf numFmtId="44" fontId="0" fillId="2" borderId="1" xfId="2" applyNumberFormat="1" applyFont="1" applyFill="1" applyBorder="1"/>
    <xf numFmtId="49" fontId="0" fillId="3" borderId="1" xfId="0" applyNumberFormat="1" applyFill="1" applyBorder="1" applyAlignment="1">
      <alignment horizontal="left"/>
    </xf>
    <xf numFmtId="49" fontId="0" fillId="3" borderId="1" xfId="0" applyNumberFormat="1" applyFill="1" applyBorder="1" applyAlignment="1"/>
    <xf numFmtId="0" fontId="0" fillId="0" borderId="1" xfId="0" applyFill="1" applyBorder="1"/>
    <xf numFmtId="49" fontId="0" fillId="0" borderId="1" xfId="0" applyNumberFormat="1" applyFont="1" applyFill="1" applyBorder="1"/>
    <xf numFmtId="164" fontId="0" fillId="0" borderId="1" xfId="0" applyNumberFormat="1" applyFont="1" applyBorder="1"/>
    <xf numFmtId="167" fontId="0" fillId="0" borderId="1" xfId="0" applyNumberFormat="1" applyFill="1" applyBorder="1"/>
    <xf numFmtId="49" fontId="0" fillId="0" borderId="2" xfId="0" applyNumberFormat="1" applyFill="1" applyBorder="1"/>
    <xf numFmtId="49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Normal="100" workbookViewId="0">
      <selection activeCell="I9" sqref="I9"/>
    </sheetView>
  </sheetViews>
  <sheetFormatPr defaultColWidth="9.1796875" defaultRowHeight="14.5" x14ac:dyDescent="0.35"/>
  <cols>
    <col min="1" max="1" width="21.453125" style="1" bestFit="1" customWidth="1"/>
    <col min="2" max="2" width="11.26953125" style="2" bestFit="1" customWidth="1"/>
    <col min="3" max="3" width="2.81640625" customWidth="1"/>
    <col min="4" max="4" width="21.81640625" bestFit="1" customWidth="1"/>
    <col min="5" max="5" width="9.7265625" bestFit="1" customWidth="1"/>
    <col min="6" max="6" width="9.81640625" bestFit="1" customWidth="1"/>
    <col min="7" max="7" width="2.81640625" style="22" customWidth="1"/>
    <col min="8" max="8" width="26.54296875" bestFit="1" customWidth="1"/>
    <col min="9" max="9" width="10.453125" bestFit="1" customWidth="1"/>
    <col min="12" max="12" width="8.7265625" bestFit="1" customWidth="1"/>
  </cols>
  <sheetData>
    <row r="1" spans="1:12" x14ac:dyDescent="0.35">
      <c r="A1" s="40" t="s">
        <v>4</v>
      </c>
      <c r="B1" s="40"/>
      <c r="C1" s="18"/>
      <c r="D1" s="34" t="s">
        <v>11</v>
      </c>
      <c r="E1" s="34" t="s">
        <v>59</v>
      </c>
      <c r="F1" s="33" t="s">
        <v>60</v>
      </c>
      <c r="G1" s="21"/>
      <c r="H1" s="40" t="s">
        <v>29</v>
      </c>
      <c r="I1" s="40"/>
    </row>
    <row r="2" spans="1:12" ht="43.5" x14ac:dyDescent="0.35">
      <c r="A2" s="4" t="s">
        <v>2</v>
      </c>
      <c r="B2" s="20" t="s">
        <v>52</v>
      </c>
      <c r="C2" s="18"/>
      <c r="D2" s="4" t="s">
        <v>12</v>
      </c>
      <c r="E2" s="5"/>
      <c r="F2" s="5"/>
      <c r="G2" s="7"/>
      <c r="H2" s="4" t="s">
        <v>34</v>
      </c>
      <c r="I2" s="14">
        <f>B14+F25</f>
        <v>67213.756666666668</v>
      </c>
    </row>
    <row r="3" spans="1:12" x14ac:dyDescent="0.35">
      <c r="A3" s="4" t="s">
        <v>18</v>
      </c>
      <c r="B3" s="16">
        <v>1392</v>
      </c>
      <c r="C3" s="18"/>
      <c r="D3" s="4" t="s">
        <v>44</v>
      </c>
      <c r="E3" s="5"/>
      <c r="F3" s="5"/>
      <c r="G3" s="7"/>
      <c r="H3" s="4" t="s">
        <v>30</v>
      </c>
      <c r="I3" s="12">
        <v>0</v>
      </c>
    </row>
    <row r="4" spans="1:12" x14ac:dyDescent="0.35">
      <c r="A4" s="4" t="s">
        <v>46</v>
      </c>
      <c r="B4" s="32">
        <v>641.27</v>
      </c>
      <c r="C4" s="18"/>
      <c r="D4" s="4" t="s">
        <v>53</v>
      </c>
      <c r="E4" s="5"/>
      <c r="F4" s="5"/>
      <c r="G4" s="7"/>
      <c r="H4" s="4" t="s">
        <v>9</v>
      </c>
      <c r="I4" s="17">
        <v>0</v>
      </c>
      <c r="L4" s="10"/>
    </row>
    <row r="5" spans="1:12" x14ac:dyDescent="0.35">
      <c r="A5" s="4" t="s">
        <v>19</v>
      </c>
      <c r="B5" s="13">
        <f>I21/B3</f>
        <v>71.120689655172413</v>
      </c>
      <c r="C5" s="18"/>
      <c r="D5" s="4" t="s">
        <v>57</v>
      </c>
      <c r="E5" s="5"/>
      <c r="F5" s="5"/>
      <c r="G5" s="7"/>
      <c r="H5" s="4" t="s">
        <v>36</v>
      </c>
      <c r="I5" s="14">
        <f>I4*I2</f>
        <v>0</v>
      </c>
    </row>
    <row r="6" spans="1:12" x14ac:dyDescent="0.35">
      <c r="A6" s="4"/>
      <c r="B6" s="7"/>
      <c r="C6" s="18"/>
      <c r="D6" s="4" t="s">
        <v>45</v>
      </c>
      <c r="E6" s="5"/>
      <c r="F6" s="5"/>
      <c r="G6" s="7"/>
      <c r="H6" s="4" t="s">
        <v>43</v>
      </c>
      <c r="I6" s="11">
        <v>6</v>
      </c>
    </row>
    <row r="7" spans="1:12" x14ac:dyDescent="0.35">
      <c r="A7" s="40" t="s">
        <v>8</v>
      </c>
      <c r="B7" s="40"/>
      <c r="C7" s="18"/>
      <c r="D7" s="4" t="s">
        <v>39</v>
      </c>
      <c r="E7" s="5"/>
      <c r="F7" s="5"/>
      <c r="G7" s="7"/>
      <c r="H7" s="4" t="s">
        <v>1</v>
      </c>
      <c r="I7" s="8">
        <v>0.12</v>
      </c>
    </row>
    <row r="8" spans="1:12" x14ac:dyDescent="0.35">
      <c r="A8" s="29" t="s">
        <v>0</v>
      </c>
      <c r="B8" s="12">
        <v>65000</v>
      </c>
      <c r="C8" s="18"/>
      <c r="D8" s="4" t="s">
        <v>13</v>
      </c>
      <c r="E8" s="5"/>
      <c r="F8" s="5"/>
      <c r="G8" s="7"/>
      <c r="H8" s="4" t="s">
        <v>10</v>
      </c>
      <c r="I8" s="9">
        <v>42650</v>
      </c>
    </row>
    <row r="9" spans="1:12" x14ac:dyDescent="0.35">
      <c r="A9" s="4" t="s">
        <v>3</v>
      </c>
      <c r="B9" s="5">
        <v>0</v>
      </c>
      <c r="C9" s="18"/>
      <c r="D9" s="4" t="s">
        <v>24</v>
      </c>
      <c r="E9" s="5"/>
      <c r="F9" s="5"/>
      <c r="G9" s="7"/>
      <c r="H9" s="4" t="s">
        <v>22</v>
      </c>
      <c r="I9" s="14">
        <f>I3+I5+I2*I7*I6/12</f>
        <v>4032.8253999999997</v>
      </c>
    </row>
    <row r="10" spans="1:12" x14ac:dyDescent="0.35">
      <c r="A10" s="4" t="s">
        <v>5</v>
      </c>
      <c r="B10" s="5">
        <v>0</v>
      </c>
      <c r="C10" s="18"/>
      <c r="D10" s="4" t="s">
        <v>14</v>
      </c>
      <c r="E10" s="5"/>
      <c r="F10" s="5"/>
      <c r="G10" s="7"/>
      <c r="H10" s="4"/>
      <c r="I10" s="7"/>
    </row>
    <row r="11" spans="1:12" x14ac:dyDescent="0.35">
      <c r="A11" s="4" t="s">
        <v>32</v>
      </c>
      <c r="B11" s="5">
        <f>B8*0</f>
        <v>0</v>
      </c>
      <c r="C11" s="18"/>
      <c r="D11" s="4" t="s">
        <v>26</v>
      </c>
      <c r="E11" s="5"/>
      <c r="F11" s="5"/>
      <c r="G11" s="7"/>
      <c r="H11" s="41" t="s">
        <v>31</v>
      </c>
      <c r="I11" s="41"/>
    </row>
    <row r="12" spans="1:12" x14ac:dyDescent="0.35">
      <c r="A12" s="4" t="s">
        <v>6</v>
      </c>
      <c r="B12" s="5">
        <f>B4*4/12</f>
        <v>213.75666666666666</v>
      </c>
      <c r="C12" s="18"/>
      <c r="D12" s="4" t="s">
        <v>15</v>
      </c>
      <c r="E12" s="5"/>
      <c r="F12" s="5"/>
      <c r="G12" s="7"/>
      <c r="H12" s="4" t="s">
        <v>40</v>
      </c>
      <c r="I12" s="23">
        <v>0</v>
      </c>
    </row>
    <row r="13" spans="1:12" x14ac:dyDescent="0.35">
      <c r="A13" s="4" t="s">
        <v>7</v>
      </c>
      <c r="B13" s="5">
        <v>2000</v>
      </c>
      <c r="C13" s="18"/>
      <c r="D13" s="4" t="s">
        <v>55</v>
      </c>
      <c r="E13" s="5"/>
      <c r="F13" s="5"/>
      <c r="G13" s="7"/>
      <c r="H13" s="4" t="s">
        <v>41</v>
      </c>
      <c r="I13" s="23">
        <v>0</v>
      </c>
    </row>
    <row r="14" spans="1:12" x14ac:dyDescent="0.35">
      <c r="A14" s="15" t="s">
        <v>20</v>
      </c>
      <c r="B14" s="7">
        <f>SUM(B8:B13)</f>
        <v>67213.756666666668</v>
      </c>
      <c r="C14" s="3"/>
      <c r="D14" s="4" t="s">
        <v>16</v>
      </c>
      <c r="E14" s="5"/>
      <c r="F14" s="5"/>
      <c r="G14" s="7"/>
      <c r="H14" s="4" t="s">
        <v>42</v>
      </c>
      <c r="I14" s="23">
        <v>0</v>
      </c>
    </row>
    <row r="15" spans="1:12" x14ac:dyDescent="0.35">
      <c r="D15" s="4" t="s">
        <v>25</v>
      </c>
      <c r="E15" s="5"/>
      <c r="F15" s="5"/>
      <c r="G15" s="7"/>
      <c r="H15" s="4" t="s">
        <v>62</v>
      </c>
      <c r="I15" s="17">
        <v>0.05</v>
      </c>
    </row>
    <row r="16" spans="1:12" x14ac:dyDescent="0.35">
      <c r="D16" s="6" t="s">
        <v>47</v>
      </c>
      <c r="E16" s="5"/>
      <c r="F16" s="5"/>
      <c r="G16" s="7"/>
      <c r="H16" s="4" t="s">
        <v>61</v>
      </c>
      <c r="I16" s="38">
        <f>I21*I15</f>
        <v>4950</v>
      </c>
    </row>
    <row r="17" spans="4:9" x14ac:dyDescent="0.35">
      <c r="D17" s="6" t="s">
        <v>27</v>
      </c>
      <c r="E17" s="5"/>
      <c r="F17" s="5"/>
      <c r="G17" s="7"/>
      <c r="H17" s="19" t="s">
        <v>33</v>
      </c>
      <c r="I17" s="16">
        <v>1500</v>
      </c>
    </row>
    <row r="18" spans="4:9" x14ac:dyDescent="0.35">
      <c r="D18" s="6" t="s">
        <v>28</v>
      </c>
      <c r="E18" s="5"/>
      <c r="F18" s="5"/>
      <c r="G18" s="35"/>
      <c r="H18" s="4" t="s">
        <v>35</v>
      </c>
      <c r="I18" s="24">
        <f>SUM(I12:I17)</f>
        <v>6450.05</v>
      </c>
    </row>
    <row r="19" spans="4:9" x14ac:dyDescent="0.35">
      <c r="D19" s="28" t="s">
        <v>17</v>
      </c>
      <c r="E19" s="5"/>
      <c r="F19" s="5"/>
      <c r="G19" s="35"/>
      <c r="H19" s="18"/>
      <c r="I19" s="18"/>
    </row>
    <row r="20" spans="4:9" x14ac:dyDescent="0.35">
      <c r="D20" s="28" t="s">
        <v>48</v>
      </c>
      <c r="E20" s="5"/>
      <c r="F20" s="5"/>
      <c r="G20" s="35"/>
      <c r="H20" s="40" t="s">
        <v>23</v>
      </c>
      <c r="I20" s="40"/>
    </row>
    <row r="21" spans="4:9" x14ac:dyDescent="0.35">
      <c r="D21" s="28" t="s">
        <v>54</v>
      </c>
      <c r="E21" s="5"/>
      <c r="F21" s="5"/>
      <c r="G21" s="35"/>
      <c r="H21" s="29" t="s">
        <v>51</v>
      </c>
      <c r="I21" s="12">
        <v>99000</v>
      </c>
    </row>
    <row r="22" spans="4:9" x14ac:dyDescent="0.35">
      <c r="D22" s="4" t="s">
        <v>49</v>
      </c>
      <c r="E22" s="5"/>
      <c r="F22" s="5"/>
      <c r="G22" s="35"/>
      <c r="H22" s="39" t="s">
        <v>38</v>
      </c>
      <c r="I22" s="27">
        <f>I21-B14-F25</f>
        <v>31786.243333333332</v>
      </c>
    </row>
    <row r="23" spans="4:9" x14ac:dyDescent="0.35">
      <c r="D23" s="4" t="s">
        <v>56</v>
      </c>
      <c r="E23" s="5"/>
      <c r="F23" s="5"/>
      <c r="G23" s="35"/>
      <c r="H23" s="35" t="s">
        <v>50</v>
      </c>
      <c r="I23" s="25">
        <f>I22/B8</f>
        <v>0.48901912820512816</v>
      </c>
    </row>
    <row r="24" spans="4:9" x14ac:dyDescent="0.35">
      <c r="D24" s="36" t="s">
        <v>21</v>
      </c>
      <c r="E24" s="7">
        <f>SUM(E2:E23)</f>
        <v>0</v>
      </c>
      <c r="F24" s="7">
        <f>SUM(F2:F23)</f>
        <v>0</v>
      </c>
      <c r="G24" s="35"/>
      <c r="H24" s="30" t="s">
        <v>37</v>
      </c>
      <c r="I24" s="26">
        <f>I21-B14-F25-I9-I18</f>
        <v>21303.367933333331</v>
      </c>
    </row>
    <row r="25" spans="4:9" x14ac:dyDescent="0.35">
      <c r="D25" s="15" t="s">
        <v>58</v>
      </c>
      <c r="E25" s="18"/>
      <c r="F25" s="37">
        <f>E24+F24</f>
        <v>0</v>
      </c>
      <c r="H25" s="31" t="s">
        <v>50</v>
      </c>
      <c r="I25" s="25">
        <f>I24/B8</f>
        <v>0.32774412205128201</v>
      </c>
    </row>
  </sheetData>
  <mergeCells count="5">
    <mergeCell ref="A1:B1"/>
    <mergeCell ref="H1:I1"/>
    <mergeCell ref="A7:B7"/>
    <mergeCell ref="H11:I11"/>
    <mergeCell ref="H20:I20"/>
  </mergeCells>
  <pageMargins left="0.25" right="0.25" top="0.75" bottom="0.75" header="0.3" footer="0.3"/>
  <pageSetup scale="87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Rehab Calc</vt:lpstr>
      <vt:lpstr>'Rehab Calc'!Print_Area</vt:lpstr>
    </vt:vector>
  </TitlesOfParts>
  <Company>USMC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Ruffing</dc:creator>
  <cp:lastModifiedBy>Nathan Ruffing</cp:lastModifiedBy>
  <cp:lastPrinted>2017-08-10T14:28:23Z</cp:lastPrinted>
  <dcterms:created xsi:type="dcterms:W3CDTF">2013-03-23T17:27:45Z</dcterms:created>
  <dcterms:modified xsi:type="dcterms:W3CDTF">2018-06-05T23:35:34Z</dcterms:modified>
</cp:coreProperties>
</file>